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0"/>
  </bookViews>
  <sheets>
    <sheet name="закрытая система" sheetId="1" r:id="rId1"/>
    <sheet name="открытая система" sheetId="2" r:id="rId2"/>
  </sheets>
  <definedNames>
    <definedName name="TABLE" localSheetId="1">'открытая система'!#REF!</definedName>
    <definedName name="TABLE_2" localSheetId="1">'открытая система'!#REF!</definedName>
    <definedName name="TABLE_3" localSheetId="1">'открытая система'!$A$7:$B$15</definedName>
    <definedName name="Z_85AED5E9_6983_418F_8713_1C7B2DBA083B_.wvu.PrintArea" localSheetId="0" hidden="1">'закрытая система'!$A$1:$C$105</definedName>
    <definedName name="Z_85AED5E9_6983_418F_8713_1C7B2DBA083B_.wvu.PrintArea" localSheetId="1" hidden="1">'открытая система'!$A$1:$C$65</definedName>
    <definedName name="_xlnm.Print_Area" localSheetId="0">'закрытая система'!$A$1:$C$109</definedName>
    <definedName name="_xlnm.Print_Area" localSheetId="1">'открытая система'!$A$1:$C$70</definedName>
  </definedNames>
  <calcPr fullCalcOnLoad="1"/>
</workbook>
</file>

<file path=xl/sharedStrings.xml><?xml version="1.0" encoding="utf-8"?>
<sst xmlns="http://schemas.openxmlformats.org/spreadsheetml/2006/main" count="252" uniqueCount="37">
  <si>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</si>
  <si>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</si>
  <si>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</si>
  <si>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</si>
  <si>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</si>
  <si>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</si>
  <si>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</si>
  <si>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</si>
  <si>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Источник теплоснабжения: г.Мурманск</t>
  </si>
  <si>
    <t>м3</t>
  </si>
  <si>
    <t>Источник теплоснабжения: г.Кандалакша</t>
  </si>
  <si>
    <t>Источник теплоснабжения: г.Снежногорск</t>
  </si>
  <si>
    <t>Источник теплоснабжения: п.Никель (с коллекторов)</t>
  </si>
  <si>
    <t>Источник теплоснабжения: п.Никель</t>
  </si>
  <si>
    <t>тыс.руб.</t>
  </si>
  <si>
    <t>Источник теплоснабжения: п.Верхнетуломский</t>
  </si>
  <si>
    <t>Источник теплоснабжения: п.Шонгуй</t>
  </si>
  <si>
    <t>Источник теплоснабжения: п.Высокий</t>
  </si>
  <si>
    <t>Источник теплоснабжения: п.Зеленоборский</t>
  </si>
  <si>
    <t>Компонент на тепловую энергию, руб./Гкал (без НДС)</t>
  </si>
  <si>
    <t>Компонент на теплоноситель, руб./куб.м (без НДС)</t>
  </si>
  <si>
    <t>Источник теплоснабжения: н.п. Белое Море</t>
  </si>
  <si>
    <t>Метод индексации установленных тарифов</t>
  </si>
  <si>
    <t>Источник теплоснабжения: н.п. Енский Ковдорского района</t>
  </si>
  <si>
    <t>Источник теплоснабжения: н.п. Росляково г. Мурманск</t>
  </si>
  <si>
    <t>Источник теплоснабжения:г Кандалакша (мкрн. Нива-3)</t>
  </si>
  <si>
    <t>Источник теплоснабжения: ЗАТО г. Североморск</t>
  </si>
  <si>
    <t>Источник теплоснабжения: с.п. Ура-Губа Кольского района</t>
  </si>
  <si>
    <t>01.01.2018-31.12.2018</t>
  </si>
  <si>
    <t>п.68 Информация о предложении АО "МЭС"
об установлении тарифов в сфере горячего водоснабжения 2018 год</t>
  </si>
  <si>
    <t>к приказу ФСТ России от 15.05.2013г. № 129</t>
  </si>
  <si>
    <t>Форма 1.12</t>
  </si>
  <si>
    <t>п. 68 Информация о предложении АО "МЭС"
об установлении тарифов в сфере горячего водоснабжения на 2018 год</t>
  </si>
  <si>
    <t>Источник теплоснабжения: с.Ловозеро</t>
  </si>
  <si>
    <t>Заместитель генерального</t>
  </si>
  <si>
    <t>директора по экономике и финансам</t>
  </si>
  <si>
    <t>А.А.Степанов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</si>
</sst>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6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justify" vertical="top" wrapText="1"/>
    </xf>
    <xf numFmtId="0" fontId="1" fillId="31" borderId="10" xfId="0" applyFont="1" applyFill="1" applyBorder="1" applyAlignment="1">
      <alignment horizontal="center" vertical="center"/>
    </xf>
    <xf numFmtId="2" fontId="5" fillId="0" borderId="12" xfId="0" applyNumberFormat="1" applyFont="1" applyBorder="1" applyAlignment="1">
      <alignment vertical="top" wrapText="1"/>
    </xf>
    <xf numFmtId="0" fontId="1" fillId="31" borderId="11" xfId="0" applyFont="1" applyFill="1" applyBorder="1" applyAlignment="1">
      <alignment horizontal="justify" vertical="top" wrapText="1"/>
    </xf>
    <xf numFmtId="0" fontId="1" fillId="31" borderId="11" xfId="0" applyFont="1" applyFill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33" borderId="11" xfId="0" applyFont="1" applyFill="1" applyBorder="1" applyAlignment="1">
      <alignment horizontal="justify" vertical="center" wrapText="1"/>
    </xf>
    <xf numFmtId="2" fontId="5" fillId="0" borderId="10" xfId="0" applyNumberFormat="1" applyFont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E108"/>
  <sheetViews>
    <sheetView tabSelected="1" view="pageLayout" zoomScaleNormal="90" zoomScaleSheetLayoutView="100" workbookViewId="0" topLeftCell="A104">
      <selection activeCell="B32" sqref="B32"/>
    </sheetView>
  </sheetViews>
  <sheetFormatPr defaultColWidth="9.00390625" defaultRowHeight="12.75"/>
  <cols>
    <col min="1" max="1" width="64.25390625" style="1" customWidth="1"/>
    <col min="2" max="2" width="17.75390625" style="1" customWidth="1"/>
    <col min="3" max="3" width="23.75390625" style="1" customWidth="1"/>
    <col min="4" max="4" width="14.25390625" style="1" bestFit="1" customWidth="1"/>
    <col min="5" max="5" width="9.625" style="1" bestFit="1" customWidth="1"/>
    <col min="6" max="16384" width="9.125" style="1" customWidth="1"/>
  </cols>
  <sheetData>
    <row r="1" spans="1:3" ht="15.75">
      <c r="A1" s="9"/>
      <c r="C1" s="20" t="s">
        <v>31</v>
      </c>
    </row>
    <row r="2" spans="1:3" ht="15.75">
      <c r="A2" s="9"/>
      <c r="C2" s="20" t="s">
        <v>30</v>
      </c>
    </row>
    <row r="3" spans="1:3" ht="15.75">
      <c r="A3" s="9"/>
      <c r="C3" s="20"/>
    </row>
    <row r="4" spans="1:3" s="3" customFormat="1" ht="36.75" customHeight="1">
      <c r="A4" s="51" t="s">
        <v>32</v>
      </c>
      <c r="B4" s="51"/>
      <c r="C4" s="51"/>
    </row>
    <row r="6" spans="1:4" ht="15.75" customHeight="1">
      <c r="A6" s="45" t="s">
        <v>26</v>
      </c>
      <c r="B6" s="45"/>
      <c r="C6" s="45"/>
      <c r="D6" s="5"/>
    </row>
    <row r="7" spans="1:3" ht="36" customHeight="1">
      <c r="A7" s="13" t="s">
        <v>0</v>
      </c>
      <c r="B7" s="48" t="s">
        <v>22</v>
      </c>
      <c r="C7" s="48"/>
    </row>
    <row r="8" spans="1:5" ht="33.75">
      <c r="A8" s="46" t="s">
        <v>1</v>
      </c>
      <c r="B8" s="7" t="s">
        <v>19</v>
      </c>
      <c r="C8" s="21">
        <f>3631.88</f>
        <v>3631.88</v>
      </c>
      <c r="D8" s="19"/>
      <c r="E8" s="28"/>
    </row>
    <row r="9" spans="1:4" ht="33.75">
      <c r="A9" s="47"/>
      <c r="B9" s="7" t="s">
        <v>20</v>
      </c>
      <c r="C9" s="22">
        <f>12.62</f>
        <v>12.62</v>
      </c>
      <c r="D9" s="19"/>
    </row>
    <row r="10" spans="1:3" ht="15.75">
      <c r="A10" s="16" t="s">
        <v>2</v>
      </c>
      <c r="B10" s="16"/>
      <c r="C10" s="14" t="s">
        <v>28</v>
      </c>
    </row>
    <row r="11" spans="1:3" ht="47.25">
      <c r="A11" s="4" t="s">
        <v>3</v>
      </c>
      <c r="B11" s="4"/>
      <c r="C11" s="12"/>
    </row>
    <row r="12" spans="1:4" ht="31.5">
      <c r="A12" s="4" t="s">
        <v>4</v>
      </c>
      <c r="B12" s="6" t="s">
        <v>14</v>
      </c>
      <c r="C12" s="23">
        <f>159505.75</f>
        <v>159505.75</v>
      </c>
      <c r="D12" s="19"/>
    </row>
    <row r="13" spans="1:4" ht="15.75">
      <c r="A13" s="4" t="s">
        <v>5</v>
      </c>
      <c r="B13" s="6" t="s">
        <v>9</v>
      </c>
      <c r="C13" s="18">
        <v>539417</v>
      </c>
      <c r="D13" s="19"/>
    </row>
    <row r="14" spans="1:3" ht="109.5" customHeight="1">
      <c r="A14" s="4" t="s">
        <v>7</v>
      </c>
      <c r="B14" s="4"/>
      <c r="C14" s="12"/>
    </row>
    <row r="15" spans="1:3" ht="138.75" customHeight="1">
      <c r="A15" s="4" t="s">
        <v>6</v>
      </c>
      <c r="B15" s="4"/>
      <c r="C15" s="24"/>
    </row>
    <row r="16" spans="1:3" ht="15.75" customHeight="1">
      <c r="A16" s="45" t="s">
        <v>15</v>
      </c>
      <c r="B16" s="45"/>
      <c r="C16" s="45"/>
    </row>
    <row r="17" spans="1:3" ht="36.75" customHeight="1">
      <c r="A17" s="13" t="s">
        <v>0</v>
      </c>
      <c r="B17" s="48" t="s">
        <v>22</v>
      </c>
      <c r="C17" s="48"/>
    </row>
    <row r="18" spans="1:3" ht="33.75">
      <c r="A18" s="46" t="s">
        <v>1</v>
      </c>
      <c r="B18" s="15" t="s">
        <v>19</v>
      </c>
      <c r="C18" s="21">
        <f>6910.38</f>
        <v>6910.38</v>
      </c>
    </row>
    <row r="19" spans="1:3" ht="33.75">
      <c r="A19" s="47"/>
      <c r="B19" s="7" t="s">
        <v>20</v>
      </c>
      <c r="C19" s="23">
        <f>23.76</f>
        <v>23.76</v>
      </c>
    </row>
    <row r="20" spans="1:3" ht="22.5" customHeight="1">
      <c r="A20" s="17" t="s">
        <v>2</v>
      </c>
      <c r="B20" s="17"/>
      <c r="C20" s="14" t="s">
        <v>28</v>
      </c>
    </row>
    <row r="21" spans="1:3" ht="47.25">
      <c r="A21" s="4" t="s">
        <v>3</v>
      </c>
      <c r="B21" s="4"/>
      <c r="C21" s="11"/>
    </row>
    <row r="22" spans="1:4" ht="31.5">
      <c r="A22" s="4" t="s">
        <v>4</v>
      </c>
      <c r="B22" s="6" t="s">
        <v>14</v>
      </c>
      <c r="C22" s="23">
        <f>26567.25</f>
        <v>26567.25</v>
      </c>
      <c r="D22" s="29"/>
    </row>
    <row r="23" spans="1:3" ht="15.75">
      <c r="A23" s="4" t="s">
        <v>5</v>
      </c>
      <c r="B23" s="6" t="s">
        <v>9</v>
      </c>
      <c r="C23" s="8">
        <f>46698</f>
        <v>46698</v>
      </c>
    </row>
    <row r="24" spans="1:3" ht="100.5" customHeight="1">
      <c r="A24" s="4" t="s">
        <v>7</v>
      </c>
      <c r="B24" s="4"/>
      <c r="C24" s="11"/>
    </row>
    <row r="25" spans="1:3" ht="135.75" customHeight="1">
      <c r="A25" s="2" t="s">
        <v>6</v>
      </c>
      <c r="B25" s="2"/>
      <c r="C25" s="11"/>
    </row>
    <row r="26" spans="1:4" ht="15.75" customHeight="1">
      <c r="A26" s="45" t="s">
        <v>16</v>
      </c>
      <c r="B26" s="45"/>
      <c r="C26" s="45"/>
      <c r="D26" s="5"/>
    </row>
    <row r="27" spans="1:3" ht="36.75" customHeight="1">
      <c r="A27" s="13" t="s">
        <v>0</v>
      </c>
      <c r="B27" s="49" t="s">
        <v>22</v>
      </c>
      <c r="C27" s="49"/>
    </row>
    <row r="28" spans="1:3" ht="33.75">
      <c r="A28" s="46" t="s">
        <v>1</v>
      </c>
      <c r="B28" s="7" t="s">
        <v>19</v>
      </c>
      <c r="C28" s="23">
        <f>6372.22</f>
        <v>6372.22</v>
      </c>
    </row>
    <row r="29" spans="1:3" ht="33.75">
      <c r="A29" s="47"/>
      <c r="B29" s="7" t="s">
        <v>20</v>
      </c>
      <c r="C29" s="23">
        <f>23.76</f>
        <v>23.76</v>
      </c>
    </row>
    <row r="30" spans="1:3" ht="15.75">
      <c r="A30" s="17" t="s">
        <v>2</v>
      </c>
      <c r="B30" s="17"/>
      <c r="C30" s="14" t="s">
        <v>28</v>
      </c>
    </row>
    <row r="31" spans="1:3" ht="47.25">
      <c r="A31" s="4" t="s">
        <v>3</v>
      </c>
      <c r="B31" s="4"/>
      <c r="C31" s="11"/>
    </row>
    <row r="32" spans="1:3" ht="31.5">
      <c r="A32" s="4" t="s">
        <v>4</v>
      </c>
      <c r="B32" s="6" t="s">
        <v>14</v>
      </c>
      <c r="C32" s="23">
        <f>15543.24</f>
        <v>15543.24</v>
      </c>
    </row>
    <row r="33" spans="1:3" ht="15.75">
      <c r="A33" s="4" t="s">
        <v>5</v>
      </c>
      <c r="B33" s="6" t="s">
        <v>9</v>
      </c>
      <c r="C33" s="8">
        <f>29524</f>
        <v>29524</v>
      </c>
    </row>
    <row r="34" spans="1:3" ht="102.75" customHeight="1">
      <c r="A34" s="4" t="s">
        <v>7</v>
      </c>
      <c r="B34" s="4"/>
      <c r="C34" s="11"/>
    </row>
    <row r="35" spans="1:3" ht="135.75" customHeight="1">
      <c r="A35" s="2" t="s">
        <v>6</v>
      </c>
      <c r="B35" s="2"/>
      <c r="C35" s="11"/>
    </row>
    <row r="36" spans="1:3" ht="15.75">
      <c r="A36" s="45" t="s">
        <v>33</v>
      </c>
      <c r="B36" s="45"/>
      <c r="C36" s="45"/>
    </row>
    <row r="37" spans="1:3" ht="40.5" customHeight="1">
      <c r="A37" s="25" t="s">
        <v>0</v>
      </c>
      <c r="B37" s="49" t="s">
        <v>22</v>
      </c>
      <c r="C37" s="49"/>
    </row>
    <row r="38" spans="1:3" ht="33.75">
      <c r="A38" s="46" t="s">
        <v>1</v>
      </c>
      <c r="B38" s="7" t="s">
        <v>19</v>
      </c>
      <c r="C38" s="23">
        <f>5397.08</f>
        <v>5397.08</v>
      </c>
    </row>
    <row r="39" spans="1:3" ht="33.75">
      <c r="A39" s="47"/>
      <c r="B39" s="7" t="s">
        <v>20</v>
      </c>
      <c r="C39" s="23">
        <f>25.86</f>
        <v>25.86</v>
      </c>
    </row>
    <row r="40" spans="1:3" ht="15.75">
      <c r="A40" s="17" t="s">
        <v>2</v>
      </c>
      <c r="B40" s="17"/>
      <c r="C40" s="14" t="s">
        <v>28</v>
      </c>
    </row>
    <row r="41" spans="1:3" ht="47.25">
      <c r="A41" s="4" t="s">
        <v>3</v>
      </c>
      <c r="B41" s="4"/>
      <c r="C41" s="11"/>
    </row>
    <row r="42" spans="1:3" ht="31.5">
      <c r="A42" s="4" t="s">
        <v>4</v>
      </c>
      <c r="B42" s="6" t="s">
        <v>14</v>
      </c>
      <c r="C42" s="23">
        <f>29032.37</f>
        <v>29032.37</v>
      </c>
    </row>
    <row r="43" spans="1:3" ht="15.75">
      <c r="A43" s="4" t="s">
        <v>5</v>
      </c>
      <c r="B43" s="6" t="s">
        <v>9</v>
      </c>
      <c r="C43" s="8">
        <f>65489</f>
        <v>65489</v>
      </c>
    </row>
    <row r="44" spans="1:3" ht="106.5" customHeight="1">
      <c r="A44" s="4" t="s">
        <v>7</v>
      </c>
      <c r="B44" s="4"/>
      <c r="C44" s="11"/>
    </row>
    <row r="45" spans="1:3" ht="135" customHeight="1">
      <c r="A45" s="2" t="s">
        <v>6</v>
      </c>
      <c r="B45" s="2"/>
      <c r="C45" s="11"/>
    </row>
    <row r="46" spans="1:3" ht="15.75">
      <c r="A46" s="45" t="s">
        <v>17</v>
      </c>
      <c r="B46" s="45"/>
      <c r="C46" s="45"/>
    </row>
    <row r="47" spans="1:3" ht="40.5" customHeight="1">
      <c r="A47" s="25" t="s">
        <v>0</v>
      </c>
      <c r="B47" s="49" t="s">
        <v>22</v>
      </c>
      <c r="C47" s="49"/>
    </row>
    <row r="48" spans="1:3" ht="33.75">
      <c r="A48" s="46" t="s">
        <v>1</v>
      </c>
      <c r="B48" s="15" t="s">
        <v>19</v>
      </c>
      <c r="C48" s="21">
        <f>5842.44</f>
        <v>5842.44</v>
      </c>
    </row>
    <row r="49" spans="1:3" ht="33.75">
      <c r="A49" s="47"/>
      <c r="B49" s="7" t="s">
        <v>20</v>
      </c>
      <c r="C49" s="23">
        <f>34.96</f>
        <v>34.96</v>
      </c>
    </row>
    <row r="50" spans="1:3" ht="15.75">
      <c r="A50" s="17" t="s">
        <v>2</v>
      </c>
      <c r="B50" s="17"/>
      <c r="C50" s="14" t="s">
        <v>28</v>
      </c>
    </row>
    <row r="51" spans="1:3" ht="47.25">
      <c r="A51" s="4" t="s">
        <v>3</v>
      </c>
      <c r="B51" s="4"/>
      <c r="C51" s="11"/>
    </row>
    <row r="52" spans="1:3" ht="31.5">
      <c r="A52" s="4" t="s">
        <v>4</v>
      </c>
      <c r="B52" s="6" t="s">
        <v>14</v>
      </c>
      <c r="C52" s="23">
        <f>43982.65</f>
        <v>43982.65</v>
      </c>
    </row>
    <row r="53" spans="1:3" ht="15.75">
      <c r="A53" s="4" t="s">
        <v>5</v>
      </c>
      <c r="B53" s="6" t="s">
        <v>9</v>
      </c>
      <c r="C53" s="8">
        <v>89862</v>
      </c>
    </row>
    <row r="54" spans="1:3" ht="104.25" customHeight="1">
      <c r="A54" s="4" t="s">
        <v>7</v>
      </c>
      <c r="B54" s="4"/>
      <c r="C54" s="11"/>
    </row>
    <row r="55" spans="1:3" ht="135" customHeight="1">
      <c r="A55" s="2" t="s">
        <v>6</v>
      </c>
      <c r="B55" s="2"/>
      <c r="C55" s="11"/>
    </row>
    <row r="56" spans="1:3" ht="15.75">
      <c r="A56" s="45" t="s">
        <v>18</v>
      </c>
      <c r="B56" s="45"/>
      <c r="C56" s="45"/>
    </row>
    <row r="57" spans="1:3" ht="38.25" customHeight="1">
      <c r="A57" s="13" t="s">
        <v>0</v>
      </c>
      <c r="B57" s="48" t="s">
        <v>22</v>
      </c>
      <c r="C57" s="48"/>
    </row>
    <row r="58" spans="1:3" ht="33.75">
      <c r="A58" s="46" t="s">
        <v>1</v>
      </c>
      <c r="B58" s="7" t="s">
        <v>19</v>
      </c>
      <c r="C58" s="21">
        <f>5625.8</f>
        <v>5625.8</v>
      </c>
    </row>
    <row r="59" spans="1:3" ht="33.75">
      <c r="A59" s="47"/>
      <c r="B59" s="7" t="s">
        <v>20</v>
      </c>
      <c r="C59" s="23">
        <f>79.23</f>
        <v>79.23</v>
      </c>
    </row>
    <row r="60" spans="1:3" ht="15.75">
      <c r="A60" s="17" t="s">
        <v>2</v>
      </c>
      <c r="B60" s="17"/>
      <c r="C60" s="14" t="s">
        <v>28</v>
      </c>
    </row>
    <row r="61" spans="1:3" ht="47.25">
      <c r="A61" s="4" t="s">
        <v>3</v>
      </c>
      <c r="B61" s="4"/>
      <c r="C61" s="11"/>
    </row>
    <row r="62" spans="1:3" ht="31.5">
      <c r="A62" s="4" t="s">
        <v>4</v>
      </c>
      <c r="B62" s="6" t="s">
        <v>14</v>
      </c>
      <c r="C62" s="23">
        <f>41776.57</f>
        <v>41776.57</v>
      </c>
    </row>
    <row r="63" spans="1:3" ht="15.75">
      <c r="A63" s="4" t="s">
        <v>5</v>
      </c>
      <c r="B63" s="6" t="s">
        <v>9</v>
      </c>
      <c r="C63" s="8">
        <v>80901</v>
      </c>
    </row>
    <row r="64" spans="1:3" ht="101.25" customHeight="1">
      <c r="A64" s="4" t="s">
        <v>7</v>
      </c>
      <c r="B64" s="4"/>
      <c r="C64" s="11"/>
    </row>
    <row r="65" spans="1:3" ht="134.25" customHeight="1">
      <c r="A65" s="2" t="s">
        <v>6</v>
      </c>
      <c r="B65" s="2"/>
      <c r="C65" s="11"/>
    </row>
    <row r="66" spans="1:3" ht="15.75">
      <c r="A66" s="45" t="s">
        <v>21</v>
      </c>
      <c r="B66" s="45"/>
      <c r="C66" s="45"/>
    </row>
    <row r="67" spans="1:3" ht="40.5" customHeight="1">
      <c r="A67" s="13" t="s">
        <v>0</v>
      </c>
      <c r="B67" s="48" t="s">
        <v>22</v>
      </c>
      <c r="C67" s="48"/>
    </row>
    <row r="68" spans="1:3" ht="33.75">
      <c r="A68" s="46" t="s">
        <v>1</v>
      </c>
      <c r="B68" s="7" t="s">
        <v>19</v>
      </c>
      <c r="C68" s="23">
        <f>13092</f>
        <v>13092</v>
      </c>
    </row>
    <row r="69" spans="1:3" ht="33.75">
      <c r="A69" s="47"/>
      <c r="B69" s="7" t="s">
        <v>20</v>
      </c>
      <c r="C69" s="23">
        <f>62.75</f>
        <v>62.75</v>
      </c>
    </row>
    <row r="70" spans="1:3" ht="15.75">
      <c r="A70" s="17" t="s">
        <v>2</v>
      </c>
      <c r="B70" s="17"/>
      <c r="C70" s="14" t="s">
        <v>28</v>
      </c>
    </row>
    <row r="71" spans="1:3" ht="47.25">
      <c r="A71" s="4" t="s">
        <v>3</v>
      </c>
      <c r="B71" s="4"/>
      <c r="C71" s="11"/>
    </row>
    <row r="72" spans="1:3" ht="31.5">
      <c r="A72" s="4" t="s">
        <v>4</v>
      </c>
      <c r="B72" s="6" t="s">
        <v>14</v>
      </c>
      <c r="C72" s="23">
        <f>31533.72</f>
        <v>31533.72</v>
      </c>
    </row>
    <row r="73" spans="1:3" ht="15.75">
      <c r="A73" s="4" t="s">
        <v>5</v>
      </c>
      <c r="B73" s="6" t="s">
        <v>9</v>
      </c>
      <c r="C73" s="8">
        <v>29422</v>
      </c>
    </row>
    <row r="74" spans="1:3" ht="101.25" customHeight="1">
      <c r="A74" s="4" t="s">
        <v>7</v>
      </c>
      <c r="B74" s="4"/>
      <c r="C74" s="11"/>
    </row>
    <row r="75" spans="1:3" ht="135.75" customHeight="1">
      <c r="A75" s="2" t="s">
        <v>6</v>
      </c>
      <c r="B75" s="2"/>
      <c r="C75" s="11"/>
    </row>
    <row r="76" spans="1:3" ht="15.75">
      <c r="A76" s="50" t="s">
        <v>23</v>
      </c>
      <c r="B76" s="50"/>
      <c r="C76" s="50"/>
    </row>
    <row r="77" spans="1:3" ht="46.5" customHeight="1">
      <c r="A77" s="25" t="s">
        <v>0</v>
      </c>
      <c r="B77" s="49" t="s">
        <v>22</v>
      </c>
      <c r="C77" s="49"/>
    </row>
    <row r="78" spans="1:3" ht="33.75">
      <c r="A78" s="46" t="s">
        <v>1</v>
      </c>
      <c r="B78" s="7" t="s">
        <v>19</v>
      </c>
      <c r="C78" s="23">
        <f>6209.07</f>
        <v>6209.07</v>
      </c>
    </row>
    <row r="79" spans="1:3" ht="33.75">
      <c r="A79" s="47"/>
      <c r="B79" s="7" t="s">
        <v>20</v>
      </c>
      <c r="C79" s="23">
        <f>45.14</f>
        <v>45.14</v>
      </c>
    </row>
    <row r="80" spans="1:3" ht="15.75">
      <c r="A80" s="17" t="s">
        <v>2</v>
      </c>
      <c r="B80" s="17"/>
      <c r="C80" s="14" t="s">
        <v>28</v>
      </c>
    </row>
    <row r="81" spans="1:3" ht="47.25">
      <c r="A81" s="4" t="s">
        <v>3</v>
      </c>
      <c r="B81" s="4"/>
      <c r="C81" s="11"/>
    </row>
    <row r="82" spans="1:3" ht="31.5">
      <c r="A82" s="4" t="s">
        <v>4</v>
      </c>
      <c r="B82" s="6" t="s">
        <v>14</v>
      </c>
      <c r="C82" s="23">
        <f>17805.43</f>
        <v>17805.43</v>
      </c>
    </row>
    <row r="83" spans="1:3" ht="15.75">
      <c r="A83" s="4" t="s">
        <v>5</v>
      </c>
      <c r="B83" s="6" t="s">
        <v>9</v>
      </c>
      <c r="C83" s="8">
        <v>33390</v>
      </c>
    </row>
    <row r="84" spans="1:3" ht="102.75" customHeight="1">
      <c r="A84" s="4" t="s">
        <v>7</v>
      </c>
      <c r="B84" s="4"/>
      <c r="C84" s="11"/>
    </row>
    <row r="85" spans="1:3" ht="135.75" customHeight="1">
      <c r="A85" s="2" t="s">
        <v>6</v>
      </c>
      <c r="B85" s="2"/>
      <c r="C85" s="11"/>
    </row>
    <row r="86" spans="1:3" ht="15.75">
      <c r="A86" s="50" t="s">
        <v>24</v>
      </c>
      <c r="B86" s="50"/>
      <c r="C86" s="50"/>
    </row>
    <row r="87" spans="1:3" ht="46.5" customHeight="1">
      <c r="A87" s="25" t="s">
        <v>0</v>
      </c>
      <c r="B87" s="49" t="s">
        <v>22</v>
      </c>
      <c r="C87" s="49"/>
    </row>
    <row r="88" spans="1:3" ht="33.75">
      <c r="A88" s="46" t="s">
        <v>1</v>
      </c>
      <c r="B88" s="7" t="s">
        <v>19</v>
      </c>
      <c r="C88" s="23">
        <f>4519.87</f>
        <v>4519.87</v>
      </c>
    </row>
    <row r="89" spans="1:3" ht="33.75">
      <c r="A89" s="47"/>
      <c r="B89" s="7" t="s">
        <v>20</v>
      </c>
      <c r="C89" s="23">
        <f>12.62</f>
        <v>12.62</v>
      </c>
    </row>
    <row r="90" spans="1:3" ht="15.75">
      <c r="A90" s="17" t="s">
        <v>2</v>
      </c>
      <c r="B90" s="17"/>
      <c r="C90" s="14" t="s">
        <v>28</v>
      </c>
    </row>
    <row r="91" spans="1:3" ht="47.25">
      <c r="A91" s="4" t="s">
        <v>3</v>
      </c>
      <c r="B91" s="4"/>
      <c r="C91" s="11"/>
    </row>
    <row r="92" spans="1:3" ht="31.5">
      <c r="A92" s="4" t="s">
        <v>4</v>
      </c>
      <c r="B92" s="6" t="s">
        <v>14</v>
      </c>
      <c r="C92" s="23">
        <f>84821.57</f>
        <v>84821.57</v>
      </c>
    </row>
    <row r="93" spans="1:3" ht="15.75">
      <c r="A93" s="4" t="s">
        <v>5</v>
      </c>
      <c r="B93" s="6" t="s">
        <v>9</v>
      </c>
      <c r="C93" s="8">
        <v>230312</v>
      </c>
    </row>
    <row r="94" spans="1:3" ht="102" customHeight="1">
      <c r="A94" s="4" t="s">
        <v>7</v>
      </c>
      <c r="B94" s="4"/>
      <c r="C94" s="11"/>
    </row>
    <row r="95" spans="1:3" ht="133.5" customHeight="1">
      <c r="A95" s="2" t="s">
        <v>6</v>
      </c>
      <c r="B95" s="2"/>
      <c r="C95" s="11"/>
    </row>
    <row r="96" spans="1:3" ht="15.75">
      <c r="A96" s="50" t="s">
        <v>27</v>
      </c>
      <c r="B96" s="50"/>
      <c r="C96" s="50"/>
    </row>
    <row r="97" spans="1:3" ht="33.75" customHeight="1">
      <c r="A97" s="13" t="s">
        <v>0</v>
      </c>
      <c r="B97" s="48" t="s">
        <v>22</v>
      </c>
      <c r="C97" s="48"/>
    </row>
    <row r="98" spans="1:3" ht="33.75">
      <c r="A98" s="46" t="s">
        <v>1</v>
      </c>
      <c r="B98" s="7" t="s">
        <v>19</v>
      </c>
      <c r="C98" s="23">
        <f>10009.64</f>
        <v>10009.64</v>
      </c>
    </row>
    <row r="99" spans="1:3" ht="33.75">
      <c r="A99" s="47"/>
      <c r="B99" s="7" t="s">
        <v>20</v>
      </c>
      <c r="C99" s="23">
        <f>56.98</f>
        <v>56.98</v>
      </c>
    </row>
    <row r="100" spans="1:3" ht="15.75">
      <c r="A100" s="17" t="s">
        <v>2</v>
      </c>
      <c r="B100" s="17"/>
      <c r="C100" s="14" t="s">
        <v>28</v>
      </c>
    </row>
    <row r="101" spans="1:3" ht="47.25">
      <c r="A101" s="4" t="s">
        <v>3</v>
      </c>
      <c r="B101" s="4"/>
      <c r="C101" s="11"/>
    </row>
    <row r="102" spans="1:3" ht="31.5">
      <c r="A102" s="4" t="s">
        <v>4</v>
      </c>
      <c r="B102" s="6" t="s">
        <v>14</v>
      </c>
      <c r="C102" s="23">
        <f>16579.38</f>
        <v>16579.38</v>
      </c>
    </row>
    <row r="103" spans="1:3" ht="15.75">
      <c r="A103" s="4" t="s">
        <v>5</v>
      </c>
      <c r="B103" s="6" t="s">
        <v>9</v>
      </c>
      <c r="C103" s="8">
        <v>19734</v>
      </c>
    </row>
    <row r="104" spans="1:3" ht="105" customHeight="1">
      <c r="A104" s="4" t="s">
        <v>7</v>
      </c>
      <c r="B104" s="4"/>
      <c r="C104" s="11"/>
    </row>
    <row r="105" spans="1:3" ht="132.75" customHeight="1">
      <c r="A105" s="2" t="s">
        <v>6</v>
      </c>
      <c r="B105" s="2"/>
      <c r="C105" s="11"/>
    </row>
    <row r="106" spans="1:3" ht="15.75">
      <c r="A106" s="26"/>
      <c r="B106" s="27"/>
      <c r="C106" s="27"/>
    </row>
    <row r="107" spans="1:3" s="31" customFormat="1" ht="15.75">
      <c r="A107" s="30" t="s">
        <v>34</v>
      </c>
      <c r="B107" s="30"/>
      <c r="C107" s="59"/>
    </row>
    <row r="108" spans="1:3" s="31" customFormat="1" ht="15.75">
      <c r="A108" s="30" t="s">
        <v>35</v>
      </c>
      <c r="B108" s="30"/>
      <c r="C108" s="60" t="s">
        <v>36</v>
      </c>
    </row>
  </sheetData>
  <sheetProtection/>
  <mergeCells count="31">
    <mergeCell ref="A4:C4"/>
    <mergeCell ref="B37:C37"/>
    <mergeCell ref="B27:C27"/>
    <mergeCell ref="A86:C86"/>
    <mergeCell ref="A38:A39"/>
    <mergeCell ref="A48:A49"/>
    <mergeCell ref="A28:A29"/>
    <mergeCell ref="A18:A19"/>
    <mergeCell ref="A6:C6"/>
    <mergeCell ref="A16:C16"/>
    <mergeCell ref="A98:A99"/>
    <mergeCell ref="A88:A89"/>
    <mergeCell ref="A76:C76"/>
    <mergeCell ref="A68:A69"/>
    <mergeCell ref="A78:A79"/>
    <mergeCell ref="B87:C87"/>
    <mergeCell ref="B77:C77"/>
    <mergeCell ref="A96:C96"/>
    <mergeCell ref="B67:C67"/>
    <mergeCell ref="A66:C66"/>
    <mergeCell ref="B57:C57"/>
    <mergeCell ref="B47:C47"/>
    <mergeCell ref="B97:C97"/>
    <mergeCell ref="A36:C36"/>
    <mergeCell ref="A26:C26"/>
    <mergeCell ref="A56:C56"/>
    <mergeCell ref="A8:A9"/>
    <mergeCell ref="A58:A59"/>
    <mergeCell ref="B7:C7"/>
    <mergeCell ref="B17:C17"/>
    <mergeCell ref="A46:C46"/>
  </mergeCells>
  <printOptions/>
  <pageMargins left="1.19" right="0.38" top="0.52" bottom="0.17" header="0.43" footer="0.17"/>
  <pageSetup fitToHeight="10" horizontalDpi="600" verticalDpi="600" orientation="portrait" paperSize="9" scale="77" r:id="rId1"/>
  <headerFooter differentFirst="1" alignWithMargins="0">
    <oddFooter>&amp;CСтраница  &amp;P из &amp;N</oddFooter>
  </headerFooter>
  <rowBreaks count="4" manualBreakCount="4">
    <brk id="25" max="2" man="1"/>
    <brk id="45" max="2" man="1"/>
    <brk id="65" max="2" man="1"/>
    <brk id="8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72"/>
  <sheetViews>
    <sheetView view="pageBreakPreview" zoomScale="80" zoomScaleNormal="80" zoomScaleSheetLayoutView="80" zoomScalePageLayoutView="120" workbookViewId="0" topLeftCell="A58">
      <selection activeCell="A67" sqref="A67:IV68"/>
    </sheetView>
  </sheetViews>
  <sheetFormatPr defaultColWidth="9.00390625" defaultRowHeight="12.75"/>
  <cols>
    <col min="1" max="1" width="63.25390625" style="31" customWidth="1"/>
    <col min="2" max="2" width="18.875" style="31" customWidth="1"/>
    <col min="3" max="3" width="26.375" style="31" customWidth="1"/>
    <col min="4" max="4" width="9.125" style="31" customWidth="1"/>
    <col min="5" max="5" width="13.875" style="31" customWidth="1"/>
    <col min="6" max="6" width="9.625" style="31" bestFit="1" customWidth="1"/>
    <col min="7" max="16384" width="9.125" style="31" customWidth="1"/>
  </cols>
  <sheetData>
    <row r="1" spans="1:3" ht="15.75">
      <c r="A1" s="30"/>
      <c r="C1" s="32" t="s">
        <v>31</v>
      </c>
    </row>
    <row r="2" spans="1:3" ht="15.75">
      <c r="A2" s="30"/>
      <c r="C2" s="32" t="s">
        <v>30</v>
      </c>
    </row>
    <row r="3" spans="1:3" ht="15.75">
      <c r="A3" s="30"/>
      <c r="C3" s="32"/>
    </row>
    <row r="4" spans="1:3" s="33" customFormat="1" ht="36.75" customHeight="1">
      <c r="A4" s="56" t="s">
        <v>29</v>
      </c>
      <c r="B4" s="56"/>
      <c r="C4" s="56"/>
    </row>
    <row r="5" ht="5.25" customHeight="1"/>
    <row r="6" spans="1:4" ht="15.75">
      <c r="A6" s="45" t="s">
        <v>8</v>
      </c>
      <c r="B6" s="45"/>
      <c r="C6" s="45"/>
      <c r="D6" s="5"/>
    </row>
    <row r="7" spans="1:3" ht="16.5" customHeight="1">
      <c r="A7" s="34" t="s">
        <v>0</v>
      </c>
      <c r="B7" s="57" t="s">
        <v>22</v>
      </c>
      <c r="C7" s="58"/>
    </row>
    <row r="8" spans="1:6" ht="36.75" customHeight="1">
      <c r="A8" s="52" t="s">
        <v>1</v>
      </c>
      <c r="B8" s="35" t="s">
        <v>19</v>
      </c>
      <c r="C8" s="36">
        <f>3015.7</f>
        <v>3015.7</v>
      </c>
      <c r="E8" s="37"/>
      <c r="F8" s="38"/>
    </row>
    <row r="9" spans="1:6" ht="32.25" customHeight="1">
      <c r="A9" s="53"/>
      <c r="B9" s="35" t="s">
        <v>20</v>
      </c>
      <c r="C9" s="36">
        <f>23.76</f>
        <v>23.76</v>
      </c>
      <c r="E9" s="37"/>
      <c r="F9" s="38"/>
    </row>
    <row r="10" spans="1:3" ht="22.5" customHeight="1">
      <c r="A10" s="17" t="s">
        <v>2</v>
      </c>
      <c r="B10" s="17"/>
      <c r="C10" s="14" t="s">
        <v>28</v>
      </c>
    </row>
    <row r="11" spans="1:3" ht="48.75" customHeight="1">
      <c r="A11" s="39" t="s">
        <v>3</v>
      </c>
      <c r="B11" s="39"/>
      <c r="C11" s="10"/>
    </row>
    <row r="12" spans="1:5" ht="31.5">
      <c r="A12" s="39" t="s">
        <v>4</v>
      </c>
      <c r="B12" s="40" t="s">
        <v>14</v>
      </c>
      <c r="C12" s="8">
        <f>728758.79</f>
        <v>728758.79</v>
      </c>
      <c r="E12" s="37"/>
    </row>
    <row r="13" spans="1:5" ht="15.75">
      <c r="A13" s="39" t="s">
        <v>5</v>
      </c>
      <c r="B13" s="40" t="s">
        <v>9</v>
      </c>
      <c r="C13" s="10">
        <f>2684795</f>
        <v>2684795</v>
      </c>
      <c r="E13" s="37"/>
    </row>
    <row r="14" spans="1:3" ht="103.5" customHeight="1">
      <c r="A14" s="39" t="s">
        <v>7</v>
      </c>
      <c r="B14" s="39"/>
      <c r="C14" s="41"/>
    </row>
    <row r="15" spans="1:3" ht="112.5" customHeight="1">
      <c r="A15" s="42" t="s">
        <v>6</v>
      </c>
      <c r="B15" s="42"/>
      <c r="C15" s="41"/>
    </row>
    <row r="16" spans="1:3" ht="15.75" customHeight="1">
      <c r="A16" s="54" t="s">
        <v>10</v>
      </c>
      <c r="B16" s="54"/>
      <c r="C16" s="54"/>
    </row>
    <row r="17" spans="1:3" ht="16.5" customHeight="1">
      <c r="A17" s="34" t="s">
        <v>0</v>
      </c>
      <c r="B17" s="55" t="s">
        <v>22</v>
      </c>
      <c r="C17" s="55"/>
    </row>
    <row r="18" spans="1:3" ht="33.75">
      <c r="A18" s="52" t="s">
        <v>1</v>
      </c>
      <c r="B18" s="35" t="s">
        <v>19</v>
      </c>
      <c r="C18" s="36">
        <f>4425.03</f>
        <v>4425.03</v>
      </c>
    </row>
    <row r="19" spans="1:3" ht="40.5" customHeight="1">
      <c r="A19" s="53"/>
      <c r="B19" s="35" t="s">
        <v>20</v>
      </c>
      <c r="C19" s="36">
        <f>27.93</f>
        <v>27.93</v>
      </c>
    </row>
    <row r="20" spans="1:3" ht="15.75">
      <c r="A20" s="17" t="s">
        <v>2</v>
      </c>
      <c r="B20" s="17"/>
      <c r="C20" s="14" t="s">
        <v>28</v>
      </c>
    </row>
    <row r="21" spans="1:3" ht="51" customHeight="1">
      <c r="A21" s="39" t="s">
        <v>3</v>
      </c>
      <c r="B21" s="39"/>
      <c r="C21" s="41"/>
    </row>
    <row r="22" spans="1:3" ht="31.5">
      <c r="A22" s="39" t="s">
        <v>4</v>
      </c>
      <c r="B22" s="40" t="s">
        <v>14</v>
      </c>
      <c r="C22" s="8">
        <f>84886.31</f>
        <v>84886.31</v>
      </c>
    </row>
    <row r="23" spans="1:3" ht="15.75">
      <c r="A23" s="39" t="s">
        <v>5</v>
      </c>
      <c r="B23" s="40" t="s">
        <v>9</v>
      </c>
      <c r="C23" s="8">
        <v>225324</v>
      </c>
    </row>
    <row r="24" spans="1:3" ht="103.5" customHeight="1">
      <c r="A24" s="39" t="s">
        <v>7</v>
      </c>
      <c r="B24" s="39"/>
      <c r="C24" s="41"/>
    </row>
    <row r="25" spans="1:3" ht="112.5" customHeight="1">
      <c r="A25" s="42" t="s">
        <v>6</v>
      </c>
      <c r="B25" s="42"/>
      <c r="C25" s="41"/>
    </row>
    <row r="26" spans="1:3" ht="15.75">
      <c r="A26" s="54" t="s">
        <v>11</v>
      </c>
      <c r="B26" s="54"/>
      <c r="C26" s="54"/>
    </row>
    <row r="27" spans="1:3" ht="16.5" customHeight="1">
      <c r="A27" s="34" t="s">
        <v>0</v>
      </c>
      <c r="B27" s="55" t="s">
        <v>22</v>
      </c>
      <c r="C27" s="55"/>
    </row>
    <row r="28" spans="1:3" ht="33.75">
      <c r="A28" s="52" t="s">
        <v>1</v>
      </c>
      <c r="B28" s="35" t="s">
        <v>19</v>
      </c>
      <c r="C28" s="36">
        <f>3205.15</f>
        <v>3205.15</v>
      </c>
    </row>
    <row r="29" spans="1:3" ht="33.75">
      <c r="A29" s="53"/>
      <c r="B29" s="35" t="s">
        <v>20</v>
      </c>
      <c r="C29" s="43">
        <f>25.39</f>
        <v>25.39</v>
      </c>
    </row>
    <row r="30" spans="1:3" ht="15.75">
      <c r="A30" s="17" t="s">
        <v>2</v>
      </c>
      <c r="B30" s="17"/>
      <c r="C30" s="14" t="s">
        <v>28</v>
      </c>
    </row>
    <row r="31" spans="1:3" ht="51.75" customHeight="1">
      <c r="A31" s="39" t="s">
        <v>3</v>
      </c>
      <c r="B31" s="39"/>
      <c r="C31" s="44"/>
    </row>
    <row r="32" spans="1:3" ht="31.5">
      <c r="A32" s="39" t="s">
        <v>4</v>
      </c>
      <c r="B32" s="40" t="s">
        <v>14</v>
      </c>
      <c r="C32" s="8">
        <f>154480.78</f>
        <v>154480.78</v>
      </c>
    </row>
    <row r="33" spans="1:3" ht="15.75">
      <c r="A33" s="39" t="s">
        <v>5</v>
      </c>
      <c r="B33" s="40" t="s">
        <v>9</v>
      </c>
      <c r="C33" s="8">
        <v>567780</v>
      </c>
    </row>
    <row r="34" spans="1:3" ht="103.5" customHeight="1">
      <c r="A34" s="39" t="s">
        <v>7</v>
      </c>
      <c r="B34" s="39"/>
      <c r="C34" s="41"/>
    </row>
    <row r="35" spans="1:3" ht="112.5" customHeight="1">
      <c r="A35" s="42" t="s">
        <v>6</v>
      </c>
      <c r="B35" s="42"/>
      <c r="C35" s="41"/>
    </row>
    <row r="36" spans="1:3" ht="15.75" customHeight="1">
      <c r="A36" s="54" t="s">
        <v>12</v>
      </c>
      <c r="B36" s="54"/>
      <c r="C36" s="54"/>
    </row>
    <row r="37" spans="1:3" ht="16.5" customHeight="1">
      <c r="A37" s="34" t="s">
        <v>0</v>
      </c>
      <c r="B37" s="55" t="s">
        <v>22</v>
      </c>
      <c r="C37" s="55"/>
    </row>
    <row r="38" spans="1:3" ht="33.75">
      <c r="A38" s="52" t="s">
        <v>1</v>
      </c>
      <c r="B38" s="35" t="s">
        <v>19</v>
      </c>
      <c r="C38" s="36">
        <f>2834.03</f>
        <v>2834.03</v>
      </c>
    </row>
    <row r="39" spans="1:3" ht="33.75">
      <c r="A39" s="53"/>
      <c r="B39" s="35" t="s">
        <v>20</v>
      </c>
      <c r="C39" s="43">
        <f>11.41</f>
        <v>11.41</v>
      </c>
    </row>
    <row r="40" spans="1:3" ht="15.75">
      <c r="A40" s="17" t="s">
        <v>2</v>
      </c>
      <c r="B40" s="17"/>
      <c r="C40" s="14" t="s">
        <v>28</v>
      </c>
    </row>
    <row r="41" spans="1:3" ht="47.25">
      <c r="A41" s="39" t="s">
        <v>3</v>
      </c>
      <c r="B41" s="39"/>
      <c r="C41" s="41"/>
    </row>
    <row r="42" spans="1:3" ht="31.5">
      <c r="A42" s="39" t="s">
        <v>4</v>
      </c>
      <c r="B42" s="40" t="s">
        <v>14</v>
      </c>
      <c r="C42" s="8">
        <f>31226.62</f>
        <v>31226.62</v>
      </c>
    </row>
    <row r="43" spans="1:3" ht="15.75">
      <c r="A43" s="39" t="s">
        <v>5</v>
      </c>
      <c r="B43" s="40" t="s">
        <v>9</v>
      </c>
      <c r="C43" s="8">
        <v>132000</v>
      </c>
    </row>
    <row r="44" spans="1:3" ht="103.5" customHeight="1">
      <c r="A44" s="39" t="s">
        <v>7</v>
      </c>
      <c r="B44" s="39"/>
      <c r="C44" s="44"/>
    </row>
    <row r="45" spans="1:3" ht="112.5" customHeight="1">
      <c r="A45" s="42" t="s">
        <v>6</v>
      </c>
      <c r="B45" s="42"/>
      <c r="C45" s="41"/>
    </row>
    <row r="46" spans="1:3" ht="15.75">
      <c r="A46" s="54" t="s">
        <v>13</v>
      </c>
      <c r="B46" s="54"/>
      <c r="C46" s="54"/>
    </row>
    <row r="47" spans="1:3" ht="16.5" customHeight="1">
      <c r="A47" s="34" t="s">
        <v>0</v>
      </c>
      <c r="B47" s="55" t="s">
        <v>22</v>
      </c>
      <c r="C47" s="55"/>
    </row>
    <row r="48" spans="1:3" ht="36.75" customHeight="1">
      <c r="A48" s="52" t="s">
        <v>1</v>
      </c>
      <c r="B48" s="35" t="s">
        <v>19</v>
      </c>
      <c r="C48" s="36">
        <f>3552.95</f>
        <v>3552.95</v>
      </c>
    </row>
    <row r="49" spans="1:3" ht="38.25" customHeight="1">
      <c r="A49" s="53"/>
      <c r="B49" s="35" t="s">
        <v>20</v>
      </c>
      <c r="C49" s="43">
        <f>11.41</f>
        <v>11.41</v>
      </c>
    </row>
    <row r="50" spans="1:3" ht="15.75">
      <c r="A50" s="17" t="s">
        <v>2</v>
      </c>
      <c r="B50" s="17"/>
      <c r="C50" s="14" t="s">
        <v>28</v>
      </c>
    </row>
    <row r="51" spans="1:3" ht="47.25">
      <c r="A51" s="39" t="s">
        <v>3</v>
      </c>
      <c r="B51" s="39"/>
      <c r="C51" s="41"/>
    </row>
    <row r="52" spans="1:3" ht="31.5">
      <c r="A52" s="39" t="s">
        <v>4</v>
      </c>
      <c r="B52" s="40" t="s">
        <v>14</v>
      </c>
      <c r="C52" s="8">
        <f>220924.86</f>
        <v>220924.86</v>
      </c>
    </row>
    <row r="53" spans="1:3" ht="15.75">
      <c r="A53" s="39" t="s">
        <v>5</v>
      </c>
      <c r="B53" s="40" t="s">
        <v>9</v>
      </c>
      <c r="C53" s="8">
        <v>719186</v>
      </c>
    </row>
    <row r="54" spans="1:3" ht="103.5" customHeight="1">
      <c r="A54" s="39" t="s">
        <v>7</v>
      </c>
      <c r="B54" s="39"/>
      <c r="C54" s="41"/>
    </row>
    <row r="55" spans="1:3" ht="112.5" customHeight="1">
      <c r="A55" s="42" t="s">
        <v>6</v>
      </c>
      <c r="B55" s="42"/>
      <c r="C55" s="41"/>
    </row>
    <row r="56" spans="1:3" ht="15.75" customHeight="1">
      <c r="A56" s="54" t="s">
        <v>25</v>
      </c>
      <c r="B56" s="54"/>
      <c r="C56" s="54"/>
    </row>
    <row r="57" spans="1:3" ht="36.75" customHeight="1">
      <c r="A57" s="34" t="s">
        <v>0</v>
      </c>
      <c r="B57" s="55" t="s">
        <v>22</v>
      </c>
      <c r="C57" s="55"/>
    </row>
    <row r="58" spans="1:3" ht="33.75">
      <c r="A58" s="52" t="s">
        <v>1</v>
      </c>
      <c r="B58" s="35" t="s">
        <v>19</v>
      </c>
      <c r="C58" s="36">
        <f>4184.82</f>
        <v>4184.82</v>
      </c>
    </row>
    <row r="59" spans="1:3" ht="33.75">
      <c r="A59" s="53"/>
      <c r="B59" s="35" t="s">
        <v>20</v>
      </c>
      <c r="C59" s="36">
        <f>29.5</f>
        <v>29.5</v>
      </c>
    </row>
    <row r="60" spans="1:3" ht="15.75">
      <c r="A60" s="17" t="s">
        <v>2</v>
      </c>
      <c r="B60" s="17"/>
      <c r="C60" s="14" t="s">
        <v>28</v>
      </c>
    </row>
    <row r="61" spans="1:3" ht="47.25">
      <c r="A61" s="39" t="s">
        <v>3</v>
      </c>
      <c r="B61" s="39"/>
      <c r="C61" s="44"/>
    </row>
    <row r="62" spans="1:3" ht="31.5">
      <c r="A62" s="39" t="s">
        <v>4</v>
      </c>
      <c r="B62" s="40" t="s">
        <v>14</v>
      </c>
      <c r="C62" s="8">
        <f>126095.51</f>
        <v>126095.51</v>
      </c>
    </row>
    <row r="63" spans="1:3" ht="15.75">
      <c r="A63" s="39" t="s">
        <v>5</v>
      </c>
      <c r="B63" s="40" t="s">
        <v>9</v>
      </c>
      <c r="C63" s="8">
        <v>356500</v>
      </c>
    </row>
    <row r="64" spans="1:3" ht="103.5" customHeight="1">
      <c r="A64" s="39" t="s">
        <v>7</v>
      </c>
      <c r="B64" s="39"/>
      <c r="C64" s="41"/>
    </row>
    <row r="65" spans="1:3" ht="112.5" customHeight="1">
      <c r="A65" s="42" t="s">
        <v>6</v>
      </c>
      <c r="B65" s="42"/>
      <c r="C65" s="41"/>
    </row>
    <row r="67" spans="1:3" ht="15.75">
      <c r="A67" s="30" t="s">
        <v>34</v>
      </c>
      <c r="B67" s="30"/>
      <c r="C67" s="59"/>
    </row>
    <row r="68" spans="1:3" ht="15.75">
      <c r="A68" s="30" t="s">
        <v>35</v>
      </c>
      <c r="B68" s="30"/>
      <c r="C68" s="60" t="s">
        <v>36</v>
      </c>
    </row>
    <row r="69" ht="15.75">
      <c r="C69" s="37"/>
    </row>
    <row r="70" ht="15.75">
      <c r="C70" s="37"/>
    </row>
    <row r="71" ht="15.75">
      <c r="C71" s="37"/>
    </row>
    <row r="72" ht="15.75">
      <c r="C72" s="37"/>
    </row>
  </sheetData>
  <sheetProtection/>
  <mergeCells count="19">
    <mergeCell ref="A4:C4"/>
    <mergeCell ref="B7:C7"/>
    <mergeCell ref="B17:C17"/>
    <mergeCell ref="A18:A19"/>
    <mergeCell ref="A8:A9"/>
    <mergeCell ref="B57:C57"/>
    <mergeCell ref="B27:C27"/>
    <mergeCell ref="A48:A49"/>
    <mergeCell ref="A38:A39"/>
    <mergeCell ref="A46:C46"/>
    <mergeCell ref="A58:A59"/>
    <mergeCell ref="A28:A29"/>
    <mergeCell ref="A6:C6"/>
    <mergeCell ref="A16:C16"/>
    <mergeCell ref="A26:C26"/>
    <mergeCell ref="A36:C36"/>
    <mergeCell ref="A56:C56"/>
    <mergeCell ref="B37:C37"/>
    <mergeCell ref="B47:C47"/>
  </mergeCells>
  <printOptions/>
  <pageMargins left="0.93" right="0.29" top="0.43" bottom="0.19" header="0.1968503937007874" footer="0.17"/>
  <pageSetup fitToHeight="8" horizontalDpi="600" verticalDpi="600" orientation="portrait" paperSize="9" scale="84" r:id="rId1"/>
  <rowBreaks count="2" manualBreakCount="2">
    <brk id="25" max="2" man="1"/>
    <brk id="4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Ирина В. Алсуфьева</cp:lastModifiedBy>
  <cp:lastPrinted>2017-05-10T11:02:57Z</cp:lastPrinted>
  <dcterms:created xsi:type="dcterms:W3CDTF">2013-06-26T13:44:02Z</dcterms:created>
  <dcterms:modified xsi:type="dcterms:W3CDTF">2017-05-10T11:03:02Z</dcterms:modified>
  <cp:category/>
  <cp:version/>
  <cp:contentType/>
  <cp:contentStatus/>
</cp:coreProperties>
</file>